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<sst xmlns="http://schemas.openxmlformats.org/spreadsheetml/2006/main" count="81" uniqueCount="61">
  <si>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Implemented by Anthony Shao, Microcosm. Contact bookproject@smad.com </t>
  </si>
  <si>
    <t>User Inputs In Orange</t>
  </si>
  <si>
    <t>Handheld</t>
  </si>
  <si>
    <t>Units</t>
  </si>
  <si>
    <t>GHz</t>
  </si>
  <si>
    <t>Semi-fixed</t>
  </si>
  <si>
    <t xml:space="preserve">     Diameter</t>
  </si>
  <si>
    <t>m</t>
  </si>
  <si>
    <t xml:space="preserve">     Beamwidth</t>
  </si>
  <si>
    <t>deg</t>
  </si>
  <si>
    <t xml:space="preserve">     Antenna Efficiency</t>
  </si>
  <si>
    <t>%</t>
  </si>
  <si>
    <t xml:space="preserve">     Gain</t>
  </si>
  <si>
    <t>dBi</t>
  </si>
  <si>
    <t>W</t>
  </si>
  <si>
    <t>dB</t>
  </si>
  <si>
    <t>dBW</t>
  </si>
  <si>
    <t>km</t>
  </si>
  <si>
    <t xml:space="preserve">     Space Loss</t>
  </si>
  <si>
    <t xml:space="preserve">     Net Path Loss</t>
  </si>
  <si>
    <t xml:space="preserve">     Line Loss on Satellite</t>
  </si>
  <si>
    <r>
      <t xml:space="preserve">     Received Carrier Power, </t>
    </r>
    <r>
      <rPr>
        <i/>
        <sz val="10"/>
        <rFont val="Arial"/>
        <family val="2"/>
      </rPr>
      <t>C</t>
    </r>
  </si>
  <si>
    <t xml:space="preserve">     System Noise Temperature</t>
  </si>
  <si>
    <t>dB-K</t>
  </si>
  <si>
    <t>dB/K</t>
  </si>
  <si>
    <r>
      <t xml:space="preserve">     Receiver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</si>
  <si>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t>dB-Hz</t>
  </si>
  <si>
    <t xml:space="preserve">     Line Loss</t>
  </si>
  <si>
    <t>MHz</t>
  </si>
  <si>
    <t>kbps</t>
  </si>
  <si>
    <t>Table 16web-6. Intersatellite Link Budget, Ka-Band</t>
  </si>
  <si>
    <t>Link Cases (GMR-1 3G)</t>
  </si>
  <si>
    <t>Vehicle</t>
  </si>
  <si>
    <t>Intersatellite Link Frequency</t>
  </si>
  <si>
    <t>Cross Tx Antenna</t>
  </si>
  <si>
    <t xml:space="preserve">     Crosslink Power</t>
  </si>
  <si>
    <t xml:space="preserve">     Transmit Backoff</t>
  </si>
  <si>
    <t>Crosslink Transmit Power</t>
  </si>
  <si>
    <t>Crosslink EIRP</t>
  </si>
  <si>
    <t>Propagation Losses</t>
  </si>
  <si>
    <t xml:space="preserve">     Other Losses</t>
  </si>
  <si>
    <t>dBW/Hz-K</t>
  </si>
  <si>
    <t>dBW/Hz</t>
  </si>
  <si>
    <t xml:space="preserve">     Data Rate</t>
  </si>
  <si>
    <t>Margin</t>
  </si>
  <si>
    <t>See text for explanation.</t>
  </si>
  <si>
    <r>
      <t>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</si>
  <si>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Required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>/N</t>
    </r>
    <r>
      <rPr>
        <i/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(Coding)</t>
    </r>
  </si>
  <si>
    <t>Noise</t>
  </si>
  <si>
    <t xml:space="preserve">     No. Simultaneous Carriers</t>
  </si>
  <si>
    <t xml:space="preserve">     Carrier Bandwidth</t>
  </si>
  <si>
    <t xml:space="preserve">     Users per Carrier</t>
  </si>
  <si>
    <t xml:space="preserve">     Total Number of Users</t>
  </si>
  <si>
    <t xml:space="preserve">     Total Bandwidth</t>
  </si>
  <si>
    <t xml:space="preserve">     Efficiency</t>
  </si>
  <si>
    <t xml:space="preserve">     Boltzmann's Constant</t>
  </si>
  <si>
    <r>
      <t xml:space="preserve">     Noise Density, 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</si>
  <si>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t xml:space="preserve">     EIRP per Carrier</t>
  </si>
  <si>
    <t>Crosslink Rx Antenna, Diameter</t>
  </si>
  <si>
    <r>
      <t xml:space="preserve">     Effective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 xml:space="preserve">T, </t>
    </r>
    <r>
      <rPr>
        <sz val="10"/>
        <rFont val="Arial"/>
        <family val="2"/>
      </rPr>
      <t>Satellite</t>
    </r>
  </si>
  <si>
    <t>Version 1. February 8, 2012. Microcosm,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</si>
</sst>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55" applyNumberFormat="1" applyFont="1" applyFill="1" applyBorder="1">
      <alignment/>
      <protection/>
    </xf>
    <xf numFmtId="0" fontId="0" fillId="0" borderId="0" xfId="0" applyAlignment="1">
      <alignment horizontal="center"/>
    </xf>
    <xf numFmtId="164" fontId="0" fillId="0" borderId="0" xfId="55" applyNumberFormat="1" applyFont="1" applyFill="1" applyBorder="1">
      <alignment/>
      <protection/>
    </xf>
    <xf numFmtId="164" fontId="2" fillId="0" borderId="0" xfId="55" applyNumberFormat="1" applyFont="1" applyFill="1" applyBorder="1">
      <alignment/>
      <protection/>
    </xf>
    <xf numFmtId="0" fontId="1" fillId="15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4" borderId="15" xfId="0" applyFill="1" applyBorder="1" applyAlignment="1">
      <alignment/>
    </xf>
    <xf numFmtId="2" fontId="0" fillId="15" borderId="16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4" borderId="15" xfId="0" applyFont="1" applyFill="1" applyBorder="1" applyAlignment="1">
      <alignment/>
    </xf>
    <xf numFmtId="165" fontId="0" fillId="15" borderId="16" xfId="0" applyNumberFormat="1" applyFill="1" applyBorder="1" applyAlignment="1">
      <alignment horizontal="center"/>
    </xf>
    <xf numFmtId="166" fontId="0" fillId="15" borderId="16" xfId="0" applyNumberForma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6" fontId="0" fillId="15" borderId="16" xfId="0" applyNumberFormat="1" applyFont="1" applyFill="1" applyBorder="1" applyAlignment="1">
      <alignment horizontal="center"/>
    </xf>
    <xf numFmtId="0" fontId="0" fillId="15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15" borderId="21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2" fontId="0" fillId="15" borderId="16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3" fontId="0" fillId="15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ER_Numbers_and_Rates_v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7109375" style="2" customWidth="1"/>
    <col min="3" max="3" width="13.7109375" style="2" customWidth="1"/>
    <col min="4" max="4" width="11.7109375" style="2" customWidth="1"/>
    <col min="5" max="5" width="10.28125" style="2" customWidth="1"/>
  </cols>
  <sheetData>
    <row r="1" ht="12.75">
      <c r="A1" s="1" t="s">
        <v>30</v>
      </c>
    </row>
    <row r="2" ht="12.75">
      <c r="A2" s="3" t="s">
        <v>0</v>
      </c>
    </row>
    <row r="3" ht="12.75">
      <c r="A3" s="3" t="s">
        <v>60</v>
      </c>
    </row>
    <row r="4" ht="12.75">
      <c r="A4" s="4" t="s">
        <v>45</v>
      </c>
    </row>
    <row r="5" ht="13.5" thickBot="1"/>
    <row r="6" spans="1:4" ht="13.5" thickBot="1">
      <c r="A6" s="5" t="s">
        <v>1</v>
      </c>
      <c r="B6" s="6"/>
      <c r="C6" s="6"/>
      <c r="D6" s="6"/>
    </row>
    <row r="7" ht="13.5" thickBot="1"/>
    <row r="8" spans="1:5" ht="13.5" thickBot="1">
      <c r="A8" s="7" t="s">
        <v>31</v>
      </c>
      <c r="B8" s="8" t="s">
        <v>2</v>
      </c>
      <c r="C8" s="8" t="s">
        <v>32</v>
      </c>
      <c r="D8" s="8" t="s">
        <v>5</v>
      </c>
      <c r="E8" s="9" t="s">
        <v>3</v>
      </c>
    </row>
    <row r="9" spans="1:5" ht="12.75">
      <c r="A9" s="10" t="s">
        <v>33</v>
      </c>
      <c r="B9" s="32">
        <v>32</v>
      </c>
      <c r="C9" s="32">
        <v>32</v>
      </c>
      <c r="D9" s="32">
        <v>32</v>
      </c>
      <c r="E9" s="28" t="s">
        <v>4</v>
      </c>
    </row>
    <row r="10" spans="1:5" ht="12.75">
      <c r="A10" s="11" t="s">
        <v>34</v>
      </c>
      <c r="B10" s="12"/>
      <c r="C10" s="12"/>
      <c r="D10" s="12"/>
      <c r="E10" s="29"/>
    </row>
    <row r="11" spans="1:5" ht="12.75">
      <c r="A11" s="13" t="s">
        <v>6</v>
      </c>
      <c r="B11" s="14">
        <v>0.5</v>
      </c>
      <c r="C11" s="14">
        <v>0.5</v>
      </c>
      <c r="D11" s="14">
        <v>0.5</v>
      </c>
      <c r="E11" s="29" t="s">
        <v>7</v>
      </c>
    </row>
    <row r="12" spans="1:5" ht="12.75">
      <c r="A12" s="13" t="s">
        <v>8</v>
      </c>
      <c r="B12" s="15">
        <f>21/(B9*B11)</f>
        <v>1.3125</v>
      </c>
      <c r="C12" s="15">
        <f>21/(C9*C11)</f>
        <v>1.3125</v>
      </c>
      <c r="D12" s="15">
        <f>21/(D9*D11)</f>
        <v>1.3125</v>
      </c>
      <c r="E12" s="29" t="s">
        <v>9</v>
      </c>
    </row>
    <row r="13" spans="1:5" ht="12.75">
      <c r="A13" s="16" t="s">
        <v>10</v>
      </c>
      <c r="B13" s="17">
        <v>0.55</v>
      </c>
      <c r="C13" s="17">
        <v>0.55</v>
      </c>
      <c r="D13" s="17">
        <v>0.55</v>
      </c>
      <c r="E13" s="29" t="s">
        <v>11</v>
      </c>
    </row>
    <row r="14" spans="1:5" ht="12.75">
      <c r="A14" s="13" t="s">
        <v>12</v>
      </c>
      <c r="B14" s="31">
        <f>20.4+20*LOG(B9)+20*LOG(B11)+10*LOG(B13)</f>
        <v>41.88602654806093</v>
      </c>
      <c r="C14" s="31">
        <f>20.4+20*LOG(C9)+20*LOG(C11)+10*LOG(C13)</f>
        <v>41.88602654806093</v>
      </c>
      <c r="D14" s="31">
        <f>20.4+20*LOG(D9)+20*LOG(D11)+10*LOG(D13)</f>
        <v>41.88602654806093</v>
      </c>
      <c r="E14" s="29" t="s">
        <v>13</v>
      </c>
    </row>
    <row r="15" spans="1:5" ht="12.75">
      <c r="A15" s="11" t="s">
        <v>37</v>
      </c>
      <c r="B15" s="18">
        <v>5</v>
      </c>
      <c r="C15" s="18">
        <v>5</v>
      </c>
      <c r="D15" s="18">
        <v>5</v>
      </c>
      <c r="E15" s="29" t="s">
        <v>14</v>
      </c>
    </row>
    <row r="16" spans="1:5" ht="12.75">
      <c r="A16" s="13" t="s">
        <v>35</v>
      </c>
      <c r="B16" s="31">
        <f>10*LOG10(B15)</f>
        <v>6.989700043360188</v>
      </c>
      <c r="C16" s="31">
        <f>10*LOG10(C15)</f>
        <v>6.989700043360188</v>
      </c>
      <c r="D16" s="31">
        <f>10*LOG10(D15)</f>
        <v>6.989700043360188</v>
      </c>
      <c r="E16" s="29" t="s">
        <v>16</v>
      </c>
    </row>
    <row r="17" spans="1:5" ht="12.75">
      <c r="A17" s="13" t="s">
        <v>36</v>
      </c>
      <c r="B17" s="18">
        <v>-3</v>
      </c>
      <c r="C17" s="18">
        <v>-3</v>
      </c>
      <c r="D17" s="18">
        <v>-3</v>
      </c>
      <c r="E17" s="29" t="s">
        <v>15</v>
      </c>
    </row>
    <row r="18" spans="1:5" ht="12.75">
      <c r="A18" s="13" t="s">
        <v>27</v>
      </c>
      <c r="B18" s="18">
        <v>-2</v>
      </c>
      <c r="C18" s="18">
        <v>-2</v>
      </c>
      <c r="D18" s="18">
        <v>-2</v>
      </c>
      <c r="E18" s="29" t="s">
        <v>15</v>
      </c>
    </row>
    <row r="19" spans="1:5" ht="12.75">
      <c r="A19" s="11" t="s">
        <v>38</v>
      </c>
      <c r="B19" s="15">
        <f>10*LOG(B15)+B14+B17+B18</f>
        <v>43.87572659142112</v>
      </c>
      <c r="C19" s="15">
        <f>10*LOG(C15)+C14+C17+C18</f>
        <v>43.87572659142112</v>
      </c>
      <c r="D19" s="15">
        <f>10*LOG(D15)+D14+D17+D18</f>
        <v>43.87572659142112</v>
      </c>
      <c r="E19" s="29" t="s">
        <v>16</v>
      </c>
    </row>
    <row r="20" spans="1:5" ht="12.75">
      <c r="A20" s="19" t="s">
        <v>49</v>
      </c>
      <c r="B20" s="24">
        <v>800</v>
      </c>
      <c r="C20" s="24">
        <v>32</v>
      </c>
      <c r="D20" s="24">
        <v>8</v>
      </c>
      <c r="E20" s="29"/>
    </row>
    <row r="21" spans="1:5" ht="12.75">
      <c r="A21" s="13" t="s">
        <v>50</v>
      </c>
      <c r="B21" s="14">
        <v>31.25</v>
      </c>
      <c r="C21" s="14">
        <v>31.25</v>
      </c>
      <c r="D21" s="14">
        <v>62.5</v>
      </c>
      <c r="E21" s="29" t="s">
        <v>28</v>
      </c>
    </row>
    <row r="22" spans="1:5" ht="12.75">
      <c r="A22" s="13" t="s">
        <v>51</v>
      </c>
      <c r="B22" s="21">
        <v>4</v>
      </c>
      <c r="C22" s="21">
        <v>4</v>
      </c>
      <c r="D22" s="21">
        <v>1</v>
      </c>
      <c r="E22" s="29"/>
    </row>
    <row r="23" spans="1:5" ht="12.75">
      <c r="A23" s="19" t="s">
        <v>52</v>
      </c>
      <c r="B23" s="25">
        <f>B22*B20</f>
        <v>3200</v>
      </c>
      <c r="C23" s="25">
        <f>C22*C20</f>
        <v>128</v>
      </c>
      <c r="D23" s="25">
        <f>D22*D20</f>
        <v>8</v>
      </c>
      <c r="E23" s="29"/>
    </row>
    <row r="24" spans="1:5" ht="12.75">
      <c r="A24" s="13" t="s">
        <v>57</v>
      </c>
      <c r="B24" s="39">
        <f>B19-10*LOG10(B20)</f>
        <v>14.844826721501683</v>
      </c>
      <c r="C24" s="39">
        <f>C19-10*LOG10(C20)</f>
        <v>28.824226808222058</v>
      </c>
      <c r="D24" s="39">
        <f>D19-10*LOG10(D20)</f>
        <v>34.84482672150168</v>
      </c>
      <c r="E24" s="29" t="s">
        <v>16</v>
      </c>
    </row>
    <row r="25" spans="1:5" ht="12.75">
      <c r="A25" s="13" t="s">
        <v>53</v>
      </c>
      <c r="B25" s="20">
        <f>B21*B20/1000</f>
        <v>25</v>
      </c>
      <c r="C25" s="20">
        <f>C21*C20/1000</f>
        <v>1</v>
      </c>
      <c r="D25" s="20">
        <f>D21*D20/1000</f>
        <v>0.5</v>
      </c>
      <c r="E25" s="29" t="s">
        <v>28</v>
      </c>
    </row>
    <row r="26" spans="1:5" ht="12.75">
      <c r="A26" s="11" t="s">
        <v>39</v>
      </c>
      <c r="B26" s="38">
        <v>47000</v>
      </c>
      <c r="C26" s="38">
        <v>47000</v>
      </c>
      <c r="D26" s="38">
        <v>47000</v>
      </c>
      <c r="E26" s="29" t="s">
        <v>17</v>
      </c>
    </row>
    <row r="27" spans="1:5" ht="12.75">
      <c r="A27" s="13" t="s">
        <v>18</v>
      </c>
      <c r="B27" s="33">
        <f>-(92.45+20*LOG(B26)+20*LOG(B9))</f>
        <v>-215.99495672511247</v>
      </c>
      <c r="C27" s="33">
        <f>-(92.45+20*LOG(C26)+20*LOG(C9))</f>
        <v>-215.99495672511247</v>
      </c>
      <c r="D27" s="33">
        <f>-(92.45+20*LOG(D26)+20*LOG(D9))</f>
        <v>-215.99495672511247</v>
      </c>
      <c r="E27" s="29" t="s">
        <v>15</v>
      </c>
    </row>
    <row r="28" spans="1:5" ht="12.75">
      <c r="A28" s="13" t="s">
        <v>40</v>
      </c>
      <c r="B28" s="18">
        <v>0</v>
      </c>
      <c r="C28" s="18">
        <v>0</v>
      </c>
      <c r="D28" s="18">
        <v>0</v>
      </c>
      <c r="E28" s="29" t="s">
        <v>15</v>
      </c>
    </row>
    <row r="29" spans="1:5" ht="12.75">
      <c r="A29" s="13" t="s">
        <v>19</v>
      </c>
      <c r="B29" s="33">
        <f>SUM(B27:B28)</f>
        <v>-215.99495672511247</v>
      </c>
      <c r="C29" s="33">
        <f>SUM(C27:C28)</f>
        <v>-215.99495672511247</v>
      </c>
      <c r="D29" s="33">
        <f>SUM(D27:D28)</f>
        <v>-215.99495672511247</v>
      </c>
      <c r="E29" s="29" t="s">
        <v>15</v>
      </c>
    </row>
    <row r="30" spans="1:5" ht="12.75">
      <c r="A30" s="11" t="s">
        <v>58</v>
      </c>
      <c r="B30" s="14">
        <v>0.5</v>
      </c>
      <c r="C30" s="14">
        <v>0.5</v>
      </c>
      <c r="D30" s="14">
        <v>0.5</v>
      </c>
      <c r="E30" s="29" t="s">
        <v>7</v>
      </c>
    </row>
    <row r="31" spans="1:5" ht="12.75">
      <c r="A31" s="13" t="s">
        <v>8</v>
      </c>
      <c r="B31" s="22">
        <f>21/(B9*B30)</f>
        <v>1.3125</v>
      </c>
      <c r="C31" s="22">
        <f>21/(C9*C30)</f>
        <v>1.3125</v>
      </c>
      <c r="D31" s="22">
        <f>21/(D9*D30)</f>
        <v>1.3125</v>
      </c>
      <c r="E31" s="29" t="s">
        <v>9</v>
      </c>
    </row>
    <row r="32" spans="1:5" ht="12.75">
      <c r="A32" s="13" t="s">
        <v>54</v>
      </c>
      <c r="B32" s="17">
        <v>0.6</v>
      </c>
      <c r="C32" s="17">
        <v>0.6</v>
      </c>
      <c r="D32" s="17">
        <v>0.6</v>
      </c>
      <c r="E32" s="29" t="s">
        <v>11</v>
      </c>
    </row>
    <row r="33" spans="1:5" ht="12.75">
      <c r="A33" s="13" t="s">
        <v>12</v>
      </c>
      <c r="B33" s="15">
        <f>20.4+20*LOG(B9)+20*LOG(B30)+10*LOG(B32)</f>
        <v>42.26391215695493</v>
      </c>
      <c r="C33" s="15">
        <f>20.4+20*LOG(C9)+20*LOG(C30)+10*LOG(C32)</f>
        <v>42.26391215695493</v>
      </c>
      <c r="D33" s="15">
        <f>20.4+20*LOG(D9)+20*LOG(D30)+10*LOG(D32)</f>
        <v>42.26391215695493</v>
      </c>
      <c r="E33" s="29" t="s">
        <v>13</v>
      </c>
    </row>
    <row r="34" spans="1:5" ht="12.75">
      <c r="A34" s="13" t="s">
        <v>20</v>
      </c>
      <c r="B34" s="18">
        <v>-1</v>
      </c>
      <c r="C34" s="18">
        <v>-1</v>
      </c>
      <c r="D34" s="18">
        <v>-1</v>
      </c>
      <c r="E34" s="29" t="s">
        <v>15</v>
      </c>
    </row>
    <row r="35" spans="1:5" ht="12.75">
      <c r="A35" s="16" t="s">
        <v>21</v>
      </c>
      <c r="B35" s="35">
        <f>B24+B33+B27+B28+B34</f>
        <v>-159.88621784665585</v>
      </c>
      <c r="C35" s="35">
        <f>C24+C33+C27+C28+C34</f>
        <v>-145.90681775993548</v>
      </c>
      <c r="D35" s="35">
        <f>D24+D33+D27+D28+D34</f>
        <v>-139.88621784665585</v>
      </c>
      <c r="E35" s="29" t="s">
        <v>16</v>
      </c>
    </row>
    <row r="36" spans="1:5" ht="12.75">
      <c r="A36" s="13" t="s">
        <v>22</v>
      </c>
      <c r="B36" s="18">
        <v>26</v>
      </c>
      <c r="C36" s="23">
        <v>26</v>
      </c>
      <c r="D36" s="23">
        <v>26</v>
      </c>
      <c r="E36" s="29" t="s">
        <v>23</v>
      </c>
    </row>
    <row r="37" spans="1:5" ht="15" customHeight="1">
      <c r="A37" s="13" t="s">
        <v>59</v>
      </c>
      <c r="B37" s="40">
        <f>B33+B34-B36</f>
        <v>15.26391215695493</v>
      </c>
      <c r="C37" s="40">
        <f>C33+C34-C36</f>
        <v>15.26391215695493</v>
      </c>
      <c r="D37" s="40">
        <f>D33+D34-D36</f>
        <v>15.26391215695493</v>
      </c>
      <c r="E37" s="29" t="s">
        <v>24</v>
      </c>
    </row>
    <row r="38" spans="1:5" ht="15" customHeight="1">
      <c r="A38" s="11" t="s">
        <v>48</v>
      </c>
      <c r="B38" s="34"/>
      <c r="C38" s="34"/>
      <c r="D38" s="34"/>
      <c r="E38" s="29"/>
    </row>
    <row r="39" spans="1:5" ht="15" customHeight="1">
      <c r="A39" s="16" t="s">
        <v>55</v>
      </c>
      <c r="B39" s="34">
        <v>-228.6</v>
      </c>
      <c r="C39" s="34">
        <v>-228.6</v>
      </c>
      <c r="D39" s="34">
        <v>-228.6</v>
      </c>
      <c r="E39" s="29" t="s">
        <v>41</v>
      </c>
    </row>
    <row r="40" spans="1:5" ht="15" customHeight="1">
      <c r="A40" s="16" t="s">
        <v>56</v>
      </c>
      <c r="B40" s="34">
        <f>B36+B39</f>
        <v>-202.6</v>
      </c>
      <c r="C40" s="34">
        <f>C36+C39</f>
        <v>-202.6</v>
      </c>
      <c r="D40" s="34">
        <f>D36+D39</f>
        <v>-202.6</v>
      </c>
      <c r="E40" s="29" t="s">
        <v>42</v>
      </c>
    </row>
    <row r="41" spans="1:5" ht="15.75">
      <c r="A41" s="13" t="s">
        <v>25</v>
      </c>
      <c r="B41" s="40">
        <f>B35-B40</f>
        <v>42.71378215334414</v>
      </c>
      <c r="C41" s="40">
        <f>C35-C40</f>
        <v>56.693182240064516</v>
      </c>
      <c r="D41" s="40">
        <f>D35-D40</f>
        <v>62.71378215334414</v>
      </c>
      <c r="E41" s="29" t="s">
        <v>26</v>
      </c>
    </row>
    <row r="42" spans="1:5" ht="12.75">
      <c r="A42" s="13" t="s">
        <v>43</v>
      </c>
      <c r="B42" s="21">
        <v>2.5</v>
      </c>
      <c r="C42" s="21">
        <v>21</v>
      </c>
      <c r="D42" s="21">
        <v>64</v>
      </c>
      <c r="E42" s="29" t="s">
        <v>29</v>
      </c>
    </row>
    <row r="43" spans="1:5" ht="12.75">
      <c r="A43" s="13" t="s">
        <v>43</v>
      </c>
      <c r="B43" s="20">
        <f>10*LOG(B42*10^3)</f>
        <v>33.979400086720375</v>
      </c>
      <c r="C43" s="20">
        <f>10*LOG(C42*10^3)</f>
        <v>43.222192947339195</v>
      </c>
      <c r="D43" s="20">
        <f>10*LOG(D42*10^3)</f>
        <v>48.061799739838875</v>
      </c>
      <c r="E43" s="29" t="s">
        <v>26</v>
      </c>
    </row>
    <row r="44" spans="1:5" ht="15.75">
      <c r="A44" s="13" t="s">
        <v>46</v>
      </c>
      <c r="B44" s="22">
        <f>B41-B43</f>
        <v>8.734382066623766</v>
      </c>
      <c r="C44" s="22">
        <f>C41-C43</f>
        <v>13.47098929272532</v>
      </c>
      <c r="D44" s="22">
        <f>D41-D43</f>
        <v>14.651982413505266</v>
      </c>
      <c r="E44" s="29" t="s">
        <v>15</v>
      </c>
    </row>
    <row r="45" spans="1:5" ht="15.75">
      <c r="A45" s="13" t="s">
        <v>47</v>
      </c>
      <c r="B45" s="36">
        <v>-0.5</v>
      </c>
      <c r="C45" s="36">
        <v>4.5</v>
      </c>
      <c r="D45" s="36">
        <v>5.3</v>
      </c>
      <c r="E45" s="29" t="s">
        <v>15</v>
      </c>
    </row>
    <row r="46" spans="1:5" ht="13.5" thickBot="1">
      <c r="A46" s="27" t="s">
        <v>44</v>
      </c>
      <c r="B46" s="37">
        <f>B44-B45</f>
        <v>9.234382066623766</v>
      </c>
      <c r="C46" s="37">
        <f>C44-C45</f>
        <v>8.97098929272532</v>
      </c>
      <c r="D46" s="37">
        <f>D44-D45</f>
        <v>9.351982413505265</v>
      </c>
      <c r="E46" s="30" t="s">
        <v>15</v>
      </c>
    </row>
    <row r="47" ht="12.75">
      <c r="A47" s="26"/>
    </row>
    <row r="48" spans="1:5" ht="12.75">
      <c r="A48" s="26"/>
      <c r="B48" s="6"/>
      <c r="C48" s="6"/>
      <c r="D48" s="6"/>
      <c r="E48" s="6"/>
    </row>
  </sheetData>
  <sheetProtection/>
  <printOptions/>
  <pageMargins left="0.5" right="0.5" top="0.5" bottom="0.5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2012-02-09T01:36:17Z</cp:lastPrinted>
  <dcterms:created xsi:type="dcterms:W3CDTF">2012-02-07T02:41:00Z</dcterms:created>
  <dcterms:modified xsi:type="dcterms:W3CDTF">2012-02-09T01:36:27Z</dcterms:modified>
  <cp:category/>
  <cp:version/>
  <cp:contentType/>
  <cp:contentStatus/>
</cp:coreProperties>
</file>